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2"/>
  </bookViews>
  <sheets>
    <sheet name="step1" sheetId="1" r:id="rId1"/>
    <sheet name="step2" sheetId="2" r:id="rId2"/>
    <sheet name="step3" sheetId="3" r:id="rId3"/>
    <sheet name="step4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<sst xmlns="http://schemas.openxmlformats.org/spreadsheetml/2006/main" count="30" uniqueCount="28">
  <si>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a：ﾌﾗｽｺ</t>
  </si>
  <si>
    <t>b：ﾌﾗｽｺ+ｸﾛﾛﾍﾞﾝｾﾞﾝ</t>
  </si>
  <si>
    <t>c：b + ﾄﾙｴﾝ</t>
  </si>
  <si>
    <t>w2=b-a：ｸﾛﾛﾍﾞﾝｾﾞﾝ</t>
  </si>
  <si>
    <t>n2=w2/M2：ｸﾛﾛﾍﾞﾝｾﾞﾝ</t>
  </si>
  <si>
    <t>w1=c-b：ﾄﾙｴﾝ</t>
  </si>
  <si>
    <t>n1=w1/M1：ﾄﾙｴﾝ</t>
  </si>
  <si>
    <t>x=n2/(n1+n2)</t>
  </si>
  <si>
    <t>試料No.</t>
  </si>
  <si>
    <t>ブランク</t>
  </si>
  <si>
    <t>トルエン</t>
  </si>
  <si>
    <t>クロロ
ベンゼン</t>
  </si>
  <si>
    <t>電気容量/pF</t>
  </si>
  <si>
    <t>1回目</t>
  </si>
  <si>
    <t>2回目</t>
  </si>
  <si>
    <t>3回目</t>
  </si>
  <si>
    <t>平均</t>
  </si>
  <si>
    <t>比誘電率er12</t>
  </si>
  <si>
    <t>クロロベンゼンのモル分率</t>
  </si>
  <si>
    <t>クロロベンセン
のモル分率ｘ</t>
  </si>
  <si>
    <r>
      <t>密度
d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kgm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</si>
  <si>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</si>
  <si>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</si>
  <si>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トルエンのモル分極　P</t>
    </r>
    <r>
      <rPr>
        <vertAlign val="subscript"/>
        <sz val="11"/>
        <rFont val="ＭＳ Ｐゴシック"/>
        <family val="3"/>
      </rPr>
      <t>1/</t>
    </r>
    <r>
      <rPr>
        <sz val="11"/>
        <rFont val="ＭＳ Ｐゴシック"/>
        <family val="3"/>
      </rPr>
      <t>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</si>
  <si>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t>P2∞/10-6m3mol-1</t>
  </si>
  <si>
    <t>PD2/10-6m3mol-1</t>
  </si>
  <si>
    <r>
      <t>μ/10</t>
    </r>
    <r>
      <rPr>
        <vertAlign val="superscript"/>
        <sz val="11"/>
        <rFont val="ＭＳ Ｐゴシック"/>
        <family val="3"/>
      </rPr>
      <t>-30</t>
    </r>
    <r>
      <rPr>
        <sz val="11"/>
        <rFont val="ＭＳ Ｐゴシック"/>
        <family val="3"/>
      </rPr>
      <t>Cm</t>
    </r>
  </si>
  <si>
    <t>μ/D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</si>
</sst>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_ "/>
    <numFmt numFmtId="166" formatCode="0.00_);[RED]\(0.00\)"/>
    <numFmt numFmtId="167" formatCode="0.00E+00"/>
    <numFmt numFmtId="168" formatCode="0.000_ "/>
    <numFmt numFmtId="169" formatCode="0_ "/>
  </numFmts>
  <fonts count="8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.5"/>
      <color indexed="8"/>
      <name val="ＭＳ Ｐゴシック"/>
      <family val="2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4" fontId="0" fillId="2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比誘電率　vs.　モル分率x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step2!$E$12:$J$12</c:f>
              <c:numCache/>
            </c:numRef>
          </c:xVal>
          <c:yVal>
            <c:numRef>
              <c:f>step2!$E$11:$J$11</c:f>
              <c:numCache/>
            </c:numRef>
          </c:yVal>
          <c:smooth val="0"/>
        </c:ser>
        <c:axId val="44001840"/>
        <c:axId val="60472241"/>
      </c:scatterChart>
      <c:valAx>
        <c:axId val="4400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クロロベンゼンのモル分率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in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2241"/>
        <c:crosses val="autoZero"/>
        <c:crossBetween val="midCat"/>
        <c:dispUnits/>
      </c:valAx>
      <c:valAx>
        <c:axId val="60472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試料の比誘電率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1840"/>
        <c:crosses val="autoZero"/>
        <c:crossBetween val="midCat"/>
        <c:dispUnits/>
      </c:valAx>
      <c:spPr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step3!$B$4:$G$4</c:f>
              <c:numCache/>
            </c:numRef>
          </c:xVal>
          <c:yVal>
            <c:numRef>
              <c:f>step3!$B$8:$G$8</c:f>
              <c:numCache/>
            </c:numRef>
          </c:yVal>
          <c:smooth val="0"/>
        </c:ser>
        <c:axId val="7379258"/>
        <c:axId val="66413323"/>
      </c:scatterChart>
      <c:valAx>
        <c:axId val="7379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13323"/>
        <c:crosses val="autoZero"/>
        <c:crossBetween val="midCat"/>
        <c:dispUnits/>
      </c:valAx>
      <c:valAx>
        <c:axId val="6641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P2/10-6m3mol-1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9258"/>
        <c:crosses val="autoZero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142875</xdr:colOff>
      <xdr:row>1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27051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　　クロロベンゼンのモル分率x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76200</xdr:rowOff>
    </xdr:from>
    <xdr:to>
      <xdr:col>10</xdr:col>
      <xdr:colOff>57150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542925" y="2828925"/>
        <a:ext cx="6953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247650</xdr:colOff>
      <xdr:row>2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180975"/>
          <a:ext cx="3219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　　混合溶液の比誘電率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104775</xdr:rowOff>
    </xdr:from>
    <xdr:to>
      <xdr:col>6</xdr:col>
      <xdr:colOff>466725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42925" y="2952750"/>
        <a:ext cx="5391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6</xdr:col>
      <xdr:colOff>371475</xdr:colOff>
      <xdr:row>1</xdr:row>
      <xdr:rowOff>123825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5591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　　混合溶液およびクロロベンゼンのモル分極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6</xdr:col>
      <xdr:colOff>152400</xdr:colOff>
      <xdr:row>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4600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　　クロロベンゼンの双極子モーメント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workbookViewId="0" topLeftCell="A1">
      <selection activeCell="H8" sqref="H8"/>
    </sheetView>
  </sheetViews>
  <sheetFormatPr defaultColWidth="9.00390625" defaultRowHeight="13.5"/>
  <cols>
    <col min="1" max="1" width="23.875" style="0" customWidth="1"/>
    <col min="2" max="7" width="11.25390625" style="0" customWidth="1"/>
  </cols>
  <sheetData>
    <row r="5" spans="1:7" ht="17.2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5">
      <c r="A6" s="1" t="s">
        <v>0</v>
      </c>
      <c r="B6" s="2">
        <v>51.73</v>
      </c>
      <c r="C6" s="2">
        <v>50.38</v>
      </c>
      <c r="D6" s="2">
        <v>50.87</v>
      </c>
      <c r="E6" s="2">
        <v>49.93</v>
      </c>
      <c r="F6" s="2">
        <v>49.67</v>
      </c>
      <c r="G6" s="2">
        <v>51.79</v>
      </c>
    </row>
    <row r="7" spans="1:7" ht="15">
      <c r="A7" s="1" t="s">
        <v>1</v>
      </c>
      <c r="B7" s="2">
        <v>52.5</v>
      </c>
      <c r="C7" s="3">
        <v>52.27</v>
      </c>
      <c r="D7" s="2">
        <v>54.77</v>
      </c>
      <c r="E7" s="2">
        <v>55.94</v>
      </c>
      <c r="F7" s="2">
        <v>60.06</v>
      </c>
      <c r="G7" s="2">
        <v>67.65</v>
      </c>
    </row>
    <row r="8" spans="1:7" ht="15">
      <c r="A8" s="1" t="s">
        <v>2</v>
      </c>
      <c r="B8" s="4">
        <v>68.79</v>
      </c>
      <c r="C8" s="4">
        <v>67.5</v>
      </c>
      <c r="D8" s="4">
        <v>68.41</v>
      </c>
      <c r="E8" s="4">
        <v>68.08</v>
      </c>
      <c r="F8" s="4">
        <v>68.7</v>
      </c>
      <c r="G8" s="4">
        <v>72</v>
      </c>
    </row>
    <row r="9" spans="1:7" ht="17.25">
      <c r="A9" s="1" t="s">
        <v>3</v>
      </c>
      <c r="B9" s="5">
        <f>B7-B6</f>
        <v>0.7700000000000031</v>
      </c>
      <c r="C9" s="5">
        <f>C7-C6</f>
        <v>1.8900000000000006</v>
      </c>
      <c r="D9" s="5">
        <f>D7-D6</f>
        <v>3.9000000000000057</v>
      </c>
      <c r="E9" s="5">
        <f>E7-E6</f>
        <v>6.009999999999998</v>
      </c>
      <c r="F9" s="5">
        <f>F7-F6</f>
        <v>10.39</v>
      </c>
      <c r="G9" s="5">
        <f>G7-G6</f>
        <v>15.860000000000007</v>
      </c>
    </row>
    <row r="10" spans="1:7" ht="17.25">
      <c r="A10" s="1" t="s">
        <v>4</v>
      </c>
      <c r="B10" s="6">
        <f>B9/112.6</f>
        <v>0.00683836589698049</v>
      </c>
      <c r="C10" s="6">
        <f>C9/112.6</f>
        <v>0.01678507992895205</v>
      </c>
      <c r="D10" s="6">
        <f>D9/112.6</f>
        <v>0.03463587921847252</v>
      </c>
      <c r="E10" s="6">
        <f>E9/112.6</f>
        <v>0.0533747779751332</v>
      </c>
      <c r="F10" s="6">
        <f>F9/112.6</f>
        <v>0.09227353463587923</v>
      </c>
      <c r="G10" s="6">
        <f>G9/112.6</f>
        <v>0.14085257548845478</v>
      </c>
    </row>
    <row r="11" spans="1:7" ht="17.25">
      <c r="A11" s="1" t="s">
        <v>5</v>
      </c>
      <c r="B11" s="5">
        <f>B8-B7</f>
        <v>16.290000000000006</v>
      </c>
      <c r="C11" s="5">
        <f>C8-C7</f>
        <v>15.229999999999997</v>
      </c>
      <c r="D11" s="5">
        <f>D8-D7</f>
        <v>13.639999999999993</v>
      </c>
      <c r="E11" s="5">
        <f>E8-E7</f>
        <v>12.14</v>
      </c>
      <c r="F11" s="5">
        <f>F8-F7</f>
        <v>8.64</v>
      </c>
      <c r="G11" s="5">
        <f>G8-G7</f>
        <v>4.349999999999994</v>
      </c>
    </row>
    <row r="12" spans="1:7" ht="17.25">
      <c r="A12" s="1" t="s">
        <v>6</v>
      </c>
      <c r="B12" s="6">
        <f>B11/92.14</f>
        <v>0.17679617972650322</v>
      </c>
      <c r="C12" s="6">
        <f>C11/92.14</f>
        <v>0.1652919470371174</v>
      </c>
      <c r="D12" s="6">
        <f>D11/92.14</f>
        <v>0.14803559800303878</v>
      </c>
      <c r="E12" s="6">
        <f>E11/92.14</f>
        <v>0.13175602344258738</v>
      </c>
      <c r="F12" s="6">
        <f>F11/92.14</f>
        <v>0.09377034946820056</v>
      </c>
      <c r="G12" s="6">
        <f>G11/92.14</f>
        <v>0.04721076622530925</v>
      </c>
    </row>
    <row r="13" spans="1:7" ht="17.25">
      <c r="A13" s="1" t="s">
        <v>7</v>
      </c>
      <c r="B13" s="6">
        <f>B10/(B12+B10)</f>
        <v>0.03723899484033673</v>
      </c>
      <c r="C13" s="6">
        <f>C10/(C12+C10)</f>
        <v>0.09218669817186764</v>
      </c>
      <c r="D13" s="6">
        <f>D10/(D12+D10)</f>
        <v>0.18960748413104644</v>
      </c>
      <c r="E13" s="6">
        <f>E10/(E12+E10)</f>
        <v>0.2883084692897797</v>
      </c>
      <c r="F13" s="6">
        <f>F10/(F12+F10)</f>
        <v>0.4959772533251242</v>
      </c>
      <c r="G13" s="6">
        <f>G10/(G12+G10)</f>
        <v>0.7489634832865784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workbookViewId="0" topLeftCell="A6">
      <selection activeCell="I11" sqref="I11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10" width="9.625" style="0" customWidth="1"/>
    <col min="11" max="11" width="10.25390625" style="0" customWidth="1"/>
  </cols>
  <sheetData>
    <row r="6" spans="1:11" ht="36" customHeight="1">
      <c r="A6" s="7" t="s">
        <v>8</v>
      </c>
      <c r="B6" s="7"/>
      <c r="C6" s="1" t="s">
        <v>9</v>
      </c>
      <c r="D6" s="1" t="s">
        <v>10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8" t="s">
        <v>11</v>
      </c>
    </row>
    <row r="7" spans="1:11" ht="17.25">
      <c r="A7" s="7" t="s">
        <v>12</v>
      </c>
      <c r="B7" s="1" t="s">
        <v>13</v>
      </c>
      <c r="C7" s="9">
        <v>55</v>
      </c>
      <c r="D7" s="9">
        <v>120</v>
      </c>
      <c r="E7" s="9">
        <v>130</v>
      </c>
      <c r="F7" s="9">
        <v>140</v>
      </c>
      <c r="G7" s="9">
        <v>150</v>
      </c>
      <c r="H7" s="9">
        <v>165</v>
      </c>
      <c r="I7" s="9">
        <v>195</v>
      </c>
      <c r="J7" s="9">
        <v>230</v>
      </c>
      <c r="K7" s="9">
        <v>287</v>
      </c>
    </row>
    <row r="8" spans="1:11" ht="17.25">
      <c r="A8" s="7"/>
      <c r="B8" s="1" t="s">
        <v>14</v>
      </c>
      <c r="C8" s="9">
        <v>55</v>
      </c>
      <c r="D8" s="9">
        <v>125</v>
      </c>
      <c r="E8" s="9">
        <v>130</v>
      </c>
      <c r="F8" s="9">
        <v>140</v>
      </c>
      <c r="G8" s="9">
        <v>150</v>
      </c>
      <c r="H8" s="9">
        <v>165</v>
      </c>
      <c r="I8" s="9">
        <v>195</v>
      </c>
      <c r="J8" s="9">
        <v>230</v>
      </c>
      <c r="K8" s="9">
        <v>287</v>
      </c>
    </row>
    <row r="9" spans="1:11" ht="17.25">
      <c r="A9" s="7"/>
      <c r="B9" s="1" t="s">
        <v>15</v>
      </c>
      <c r="C9" s="9">
        <v>55</v>
      </c>
      <c r="D9" s="9">
        <v>125</v>
      </c>
      <c r="E9" s="9">
        <v>130</v>
      </c>
      <c r="F9" s="9">
        <v>140</v>
      </c>
      <c r="G9" s="9">
        <v>150</v>
      </c>
      <c r="H9" s="9">
        <v>165</v>
      </c>
      <c r="I9" s="9">
        <v>195</v>
      </c>
      <c r="J9" s="9">
        <v>230</v>
      </c>
      <c r="K9" s="9">
        <v>287</v>
      </c>
    </row>
    <row r="10" spans="1:11" ht="17.25">
      <c r="A10" s="7"/>
      <c r="B10" s="1" t="s">
        <v>16</v>
      </c>
      <c r="C10" s="10">
        <f>AVERAGE(C7,C8,C9)</f>
        <v>55</v>
      </c>
      <c r="D10" s="10">
        <f>AVERAGE(D7,D8,D9)</f>
        <v>123.33333333333333</v>
      </c>
      <c r="E10" s="10">
        <f>AVERAGE(E7,E8,E9)</f>
        <v>130</v>
      </c>
      <c r="F10" s="10">
        <f>AVERAGE(F7,F8,F9)</f>
        <v>140</v>
      </c>
      <c r="G10" s="10">
        <f>AVERAGE(G7,G8,G9)</f>
        <v>150</v>
      </c>
      <c r="H10" s="10">
        <f>AVERAGE(H7,H8,H9)</f>
        <v>165</v>
      </c>
      <c r="I10" s="10">
        <f>AVERAGE(I7,I8,I9)</f>
        <v>195</v>
      </c>
      <c r="J10" s="10">
        <f>AVERAGE(J7,J8,J9)</f>
        <v>230</v>
      </c>
      <c r="K10" s="10">
        <f>AVERAGE(K7,K8,K9)</f>
        <v>287</v>
      </c>
    </row>
    <row r="11" spans="1:11" ht="17.25">
      <c r="A11" s="7" t="s">
        <v>17</v>
      </c>
      <c r="B11" s="7"/>
      <c r="C11" s="1"/>
      <c r="D11" s="11">
        <f>D10/$C$10</f>
        <v>2.242424242424242</v>
      </c>
      <c r="E11" s="11">
        <f>E10/$C$10</f>
        <v>2.3636363636363638</v>
      </c>
      <c r="F11" s="11">
        <f>F10/$C$10</f>
        <v>2.5454545454545454</v>
      </c>
      <c r="G11" s="11">
        <f>G10/$C$10</f>
        <v>2.727272727272727</v>
      </c>
      <c r="H11" s="11">
        <f>H10/$C$10</f>
        <v>3</v>
      </c>
      <c r="I11" s="11">
        <f>I10/$C$10</f>
        <v>3.5454545454545454</v>
      </c>
      <c r="J11" s="11">
        <f>J10/$C$10</f>
        <v>4.181818181818182</v>
      </c>
      <c r="K11" s="11">
        <f>K10/$C$10</f>
        <v>5.218181818181818</v>
      </c>
    </row>
    <row r="12" spans="1:10" ht="13.5">
      <c r="A12" s="12" t="s">
        <v>18</v>
      </c>
      <c r="B12" s="12"/>
      <c r="C12" s="12"/>
      <c r="D12" s="12"/>
      <c r="E12" s="13">
        <f>step1!B13</f>
        <v>0.03723899484033673</v>
      </c>
      <c r="F12" s="13">
        <f>step1!C13</f>
        <v>0.09218669817186764</v>
      </c>
      <c r="G12" s="13">
        <f>step1!D13</f>
        <v>0.18960748413104644</v>
      </c>
      <c r="H12" s="13">
        <f>step1!E13</f>
        <v>0.2883084692897797</v>
      </c>
      <c r="I12" s="13">
        <f>step1!F13</f>
        <v>0.4959772533251242</v>
      </c>
      <c r="J12" s="13">
        <f>step1!G13</f>
        <v>0.7489634832865784</v>
      </c>
    </row>
  </sheetData>
  <mergeCells count="4">
    <mergeCell ref="A6:B6"/>
    <mergeCell ref="A7:A10"/>
    <mergeCell ref="A11:B11"/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6.75390625" style="0" customWidth="1"/>
    <col min="2" max="2" width="11.125" style="0" customWidth="1"/>
    <col min="3" max="3" width="12.625" style="0" customWidth="1"/>
    <col min="4" max="4" width="13.25390625" style="0" customWidth="1"/>
  </cols>
  <sheetData>
    <row r="3" spans="1:7" ht="13.5">
      <c r="A3" s="14" t="s">
        <v>8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</row>
    <row r="4" spans="1:7" ht="23.25">
      <c r="A4" s="15" t="s">
        <v>19</v>
      </c>
      <c r="B4" s="13">
        <f>step1!B13</f>
        <v>0.03723899484033673</v>
      </c>
      <c r="C4" s="13">
        <f>step1!C13</f>
        <v>0.09218669817186764</v>
      </c>
      <c r="D4" s="13">
        <f>step1!D13</f>
        <v>0.18960748413104644</v>
      </c>
      <c r="E4" s="13">
        <f>step1!E13</f>
        <v>0.2883084692897797</v>
      </c>
      <c r="F4" s="13">
        <f>step1!F13</f>
        <v>0.4959772533251242</v>
      </c>
      <c r="G4" s="13">
        <f>step1!G13</f>
        <v>0.7489634832865784</v>
      </c>
    </row>
    <row r="5" spans="1:7" ht="13.5">
      <c r="A5" s="14" t="s">
        <v>17</v>
      </c>
      <c r="B5" s="16">
        <f>step2!E11</f>
        <v>2.3636363636363638</v>
      </c>
      <c r="C5" s="16">
        <f>step2!F11</f>
        <v>2.5454545454545454</v>
      </c>
      <c r="D5" s="16">
        <f>step2!G11</f>
        <v>2.727272727272727</v>
      </c>
      <c r="E5" s="16">
        <f>step2!H11</f>
        <v>3</v>
      </c>
      <c r="F5" s="16">
        <f>step2!I11</f>
        <v>3.5454545454545454</v>
      </c>
      <c r="G5" s="16">
        <f>step2!J11</f>
        <v>4.181818181818182</v>
      </c>
    </row>
    <row r="6" spans="1:7" ht="26.25">
      <c r="A6" s="15" t="s">
        <v>20</v>
      </c>
      <c r="B6" s="13">
        <f>0.8669*(1-B4)+1.1272*B4</f>
        <v>0.8765933103569397</v>
      </c>
      <c r="C6" s="13">
        <f>0.8669*(1-C4)+1.1272*C4</f>
        <v>0.8908961975341371</v>
      </c>
      <c r="D6" s="13">
        <f>0.8669*(1-D4)+1.1272*D4</f>
        <v>0.9162548281193114</v>
      </c>
      <c r="E6" s="13">
        <f>0.8669*(1-E4)+1.1272*E4</f>
        <v>0.9419466945561297</v>
      </c>
      <c r="F6" s="13">
        <f>0.8669*(1-F4)+1.1272*F4</f>
        <v>0.9960028790405299</v>
      </c>
      <c r="G6" s="13">
        <f>0.8669*(1-G4)+1.1272*G4</f>
        <v>1.0618551946994963</v>
      </c>
    </row>
    <row r="7" spans="1:7" ht="26.25">
      <c r="A7" s="15" t="s">
        <v>21</v>
      </c>
      <c r="B7" s="13">
        <f>((step2!E11)-1)/((step2!E11)+2)*((1-B4)*92.14+B4*112.6)/B6</f>
        <v>33.118946357734515</v>
      </c>
      <c r="C7" s="13">
        <f>((step2!F11)-1)/((step2!F11)+2)*((1-C4)*92.14+C4*112.6)/C6</f>
        <v>35.883964524315765</v>
      </c>
      <c r="D7" s="13">
        <f>((step2!G11)-1)/((step2!G11)+2)*((1-D4)*92.14+D4*112.6)/D6</f>
        <v>38.29065799232044</v>
      </c>
      <c r="E7" s="13">
        <f>((step2!H11)-1)/((step2!H11)+2)*((1-E4)*92.14+E4*112.6)/E6</f>
        <v>41.63241586738298</v>
      </c>
      <c r="F7" s="13">
        <f>((step2!I11)-1)/((step2!I11)+2)*((1-F4)*92.14+F4*112.6)/F6</f>
        <v>47.1401535660959</v>
      </c>
      <c r="G7" s="13">
        <f>((step2!J11)-1)/((step2!J11)+2)*((1-G4)*92.14+G4*112.6)/G6</f>
        <v>52.090197048754156</v>
      </c>
    </row>
    <row r="8" spans="1:7" ht="43.5" customHeight="1">
      <c r="A8" s="15" t="s">
        <v>22</v>
      </c>
      <c r="B8" s="13">
        <f>(B7-$B$10)/B4+$B$10</f>
        <v>84.62202346364374</v>
      </c>
      <c r="C8" s="13">
        <f>(C7-$B$10)/C4+$B$10</f>
        <v>82.73000068567468</v>
      </c>
      <c r="D8" s="13">
        <f>(D7-$B$10)/D4+$B$10</f>
        <v>68.9092010115235</v>
      </c>
      <c r="E8" s="13">
        <f>(E7-$B$10)/E4+$B$10</f>
        <v>67.56550676991941</v>
      </c>
      <c r="F8" s="13">
        <f>(F7-$B$10)/F4+$B$10</f>
        <v>63.413227575641045</v>
      </c>
      <c r="G8" s="13">
        <f>(G7-$B$10)/G4+$B$10</f>
        <v>59.11666546917282</v>
      </c>
    </row>
    <row r="10" spans="1:2" ht="37.5">
      <c r="A10" s="17" t="s">
        <v>23</v>
      </c>
      <c r="B10" s="18">
        <f>((step2!D11)-1)/((step2!D11)+2)*92.14/0.8669</f>
        <v>31.126839477283585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8"/>
  <sheetViews>
    <sheetView workbookViewId="0" topLeftCell="A1">
      <selection activeCell="B6" sqref="B6"/>
    </sheetView>
  </sheetViews>
  <sheetFormatPr defaultColWidth="9.00390625" defaultRowHeight="13.5"/>
  <cols>
    <col min="1" max="1" width="15.25390625" style="0" customWidth="1"/>
  </cols>
  <sheetData>
    <row r="5" spans="1:2" ht="13.5">
      <c r="A5" t="s">
        <v>24</v>
      </c>
      <c r="B5" s="19">
        <v>82</v>
      </c>
    </row>
    <row r="6" spans="1:2" ht="13.5">
      <c r="A6" t="s">
        <v>25</v>
      </c>
      <c r="B6" s="20">
        <v>30.6</v>
      </c>
    </row>
    <row r="7" spans="1:2" ht="13.5">
      <c r="A7" t="s">
        <v>26</v>
      </c>
      <c r="B7" s="21">
        <f>SQRT(9*8.854*1.381*298*(B5-B6)/6.022)/100</f>
        <v>5.290627302283151</v>
      </c>
    </row>
    <row r="8" spans="1:2" ht="13.5">
      <c r="A8" t="s">
        <v>27</v>
      </c>
      <c r="B8" s="22">
        <f>B7/3.336</f>
        <v>1.5859194551208486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</dc:creator>
  <cp:keywords/>
  <dc:description/>
  <cp:lastModifiedBy>acbio</cp:lastModifiedBy>
  <dcterms:created xsi:type="dcterms:W3CDTF">2006-05-23T08:06:59Z</dcterms:created>
  <dcterms:modified xsi:type="dcterms:W3CDTF">2016-07-12T06:32:55Z</dcterms:modified>
  <cp:category/>
  <cp:version/>
  <cp:contentType/>
  <cp:contentStatus/>
  <cp:revision>6</cp:revision>
</cp:coreProperties>
</file>